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7" i="60" l="1"/>
  <c r="C128" i="60"/>
  <c r="D115" i="60"/>
  <c r="C100" i="60" l="1"/>
  <c r="E74" i="59"/>
  <c r="C30" i="64" l="1"/>
  <c r="C7" i="64"/>
  <c r="C15" i="63"/>
  <c r="C7" i="63"/>
  <c r="C20" i="63" s="1"/>
  <c r="C131" i="62"/>
  <c r="D131" i="62"/>
  <c r="C62" i="62"/>
  <c r="C61" i="62" s="1"/>
  <c r="D62" i="62"/>
  <c r="D61" i="62" s="1"/>
  <c r="D121" i="62"/>
  <c r="C121" i="62"/>
  <c r="D113" i="62"/>
  <c r="C113" i="62"/>
  <c r="D111" i="62"/>
  <c r="C111" i="62"/>
  <c r="D109" i="62"/>
  <c r="C109" i="62"/>
  <c r="D103" i="62"/>
  <c r="C103" i="62"/>
  <c r="D100" i="62"/>
  <c r="C100" i="62"/>
  <c r="C99" i="62" s="1"/>
  <c r="D92" i="62"/>
  <c r="C92" i="62"/>
  <c r="D49" i="62"/>
  <c r="C49" i="62"/>
  <c r="C37" i="64" l="1"/>
  <c r="D48" i="62"/>
  <c r="D133" i="62" s="1"/>
  <c r="C48" i="62"/>
  <c r="D99" i="62"/>
  <c r="D98" i="62" s="1"/>
  <c r="C98" i="62"/>
  <c r="C133" i="62" l="1"/>
  <c r="D37" i="62"/>
  <c r="C37" i="62"/>
  <c r="D28" i="62"/>
  <c r="C28" i="62"/>
  <c r="D20" i="62"/>
  <c r="C20" i="62"/>
  <c r="D15" i="62"/>
  <c r="C15" i="62"/>
  <c r="C215" i="60"/>
  <c r="C214" i="60"/>
  <c r="C204" i="60"/>
  <c r="C198" i="60"/>
  <c r="C195" i="60"/>
  <c r="C186" i="60"/>
  <c r="C185" i="60" s="1"/>
  <c r="C117" i="60"/>
  <c r="C107" i="60"/>
  <c r="D43" i="62" l="1"/>
  <c r="C43" i="62"/>
  <c r="C99" i="60"/>
  <c r="C98" i="60" s="1"/>
  <c r="C87" i="60"/>
  <c r="C85" i="60"/>
  <c r="C83" i="60"/>
  <c r="C77" i="60"/>
  <c r="C74" i="60"/>
  <c r="C58" i="60"/>
  <c r="C9" i="60"/>
  <c r="C19" i="60"/>
  <c r="C25" i="60"/>
  <c r="C28" i="60"/>
  <c r="C34" i="60"/>
  <c r="C37" i="60"/>
  <c r="C46" i="60"/>
  <c r="G103" i="59"/>
  <c r="F103" i="59"/>
  <c r="E103" i="59"/>
  <c r="D103" i="59"/>
  <c r="C103" i="59"/>
  <c r="E80" i="59"/>
  <c r="D80" i="59"/>
  <c r="C80" i="59"/>
  <c r="D74" i="59"/>
  <c r="C74" i="59"/>
  <c r="E62" i="59"/>
  <c r="D62" i="59"/>
  <c r="C62" i="59"/>
  <c r="E54" i="59"/>
  <c r="D54" i="59"/>
  <c r="C54" i="59"/>
  <c r="C73" i="60" l="1"/>
  <c r="C8" i="60"/>
  <c r="F14" i="59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<sst xmlns="http://schemas.openxmlformats.org/spreadsheetml/2006/main" count="919" uniqueCount="647">
  <si>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</si>
  <si>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</si>
  <si>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</si>
  <si>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</si>
  <si>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</si>
  <si>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</si>
  <si>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</si>
  <si>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</si>
  <si>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</si>
  <si>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</si>
  <si>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</si>
  <si>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</si>
  <si>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</si>
  <si>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</si>
  <si>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</si>
  <si>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</si>
  <si>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</si>
  <si>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</si>
  <si>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</si>
  <si>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</si>
  <si>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</si>
  <si>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</si>
  <si>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</si>
  <si>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</si>
  <si>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</si>
  <si>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</si>
  <si>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</si>
  <si>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</si>
  <si>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</si>
  <si>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</si>
  <si>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</si>
  <si>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</si>
  <si>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</si>
  <si>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</si>
  <si>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</si>
  <si>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</si>
  <si>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</si>
  <si>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</si>
  <si>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</si>
  <si>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</si>
  <si>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</si>
  <si>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</si>
  <si>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</si>
  <si>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</si>
  <si>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</si>
  <si>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</si>
  <si>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</si>
  <si>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</si>
  <si>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</si>
  <si>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</si>
  <si>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</si>
  <si>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</si>
  <si>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</si>
  <si>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</si>
  <si>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</si>
  <si>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</si>
  <si>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</si>
  <si>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</si>
  <si>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</si>
  <si>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</si>
  <si>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</si>
  <si>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</si>
  <si>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</si>
  <si>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</si>
  <si>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</si>
  <si>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</si>
  <si>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</si>
  <si>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</si>
  <si>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</si>
  <si>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</si>
  <si>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</si>
  <si>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</si>
  <si>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</si>
  <si>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</si>
  <si>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</si>
  <si>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</si>
  <si>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</si>
  <si>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</si>
  <si>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</si>
  <si>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</si>
  <si>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</si>
  <si>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</si>
  <si>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</si>
  <si>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</si>
  <si>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</si>
  <si>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</si>
  <si>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</si>
  <si>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</si>
  <si>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</si>
  <si>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</si>
  <si>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</si>
  <si>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</si>
  <si>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</si>
  <si>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</si>
  <si>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</si>
  <si>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</si>
  <si>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</si>
  <si>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</si>
  <si>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</si>
  <si>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</si>
  <si>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</si>
  <si>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</si>
  <si>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</si>
  <si>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</si>
  <si>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</si>
  <si>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</si>
  <si>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</si>
  <si>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</si>
  <si>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</si>
  <si>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</si>
  <si>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</si>
  <si>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</si>
  <si>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</si>
  <si>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</si>
  <si>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</si>
  <si>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</si>
  <si>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</si>
  <si>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</si>
  <si>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</si>
  <si>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</si>
  <si>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</si>
  <si>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</si>
  <si>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</si>
  <si>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</si>
  <si>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</si>
  <si>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</si>
  <si>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</si>
  <si>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</si>
  <si>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</si>
  <si>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</si>
  <si>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</si>
  <si>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</si>
  <si>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</si>
  <si>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</si>
  <si>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</si>
  <si>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</si>
  <si>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</si>
  <si>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</si>
  <si>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</si>
  <si>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</si>
  <si>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</si>
  <si>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</si>
  <si>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</si>
  <si>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</si>
  <si>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</si>
  <si>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</si>
  <si>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</si>
  <si>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</si>
  <si>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</si>
  <si>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</si>
  <si>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</si>
  <si>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</si>
  <si>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</si>
  <si>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</si>
  <si>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</si>
  <si>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</si>
  <si>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</si>
  <si>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</si>
  <si>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</si>
  <si>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</si>
  <si>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</si>
  <si>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</si>
  <si>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</si>
  <si>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</si>
  <si>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</si>
  <si>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</si>
  <si>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</si>
  <si>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</si>
  <si>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</si>
  <si>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</si>
  <si>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</si>
  <si>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</si>
  <si>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</si>
  <si>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</si>
  <si>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</si>
  <si>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</si>
  <si>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</si>
  <si>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</si>
  <si>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</si>
  <si>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</si>
  <si>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</si>
  <si>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</si>
  <si>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</si>
  <si>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</si>
  <si>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</si>
  <si>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</si>
  <si>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</si>
  <si>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</si>
  <si>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</si>
  <si>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</si>
  <si>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</si>
  <si>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</si>
  <si>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</si>
  <si>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</si>
  <si>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</si>
  <si>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</si>
  <si>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</si>
  <si>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</si>
  <si>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</si>
  <si>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</si>
  <si>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</si>
  <si>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</si>
  <si>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</si>
  <si>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</si>
  <si>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</si>
  <si>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</si>
  <si>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</si>
  <si>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</si>
  <si>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</si>
  <si>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</si>
  <si>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</si>
  <si>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</si>
  <si>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</si>
  <si>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</si>
  <si>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</si>
  <si>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</si>
  <si>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</si>
  <si>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</si>
  <si>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</si>
  <si>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</si>
  <si>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</si>
  <si>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</si>
  <si>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</si>
  <si>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</si>
  <si>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</si>
  <si>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</si>
  <si>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</si>
  <si>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</si>
  <si>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</si>
  <si>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</si>
  <si>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</si>
  <si>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</si>
  <si>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</si>
  <si>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</si>
  <si>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</si>
  <si>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</si>
  <si>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</si>
  <si>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</si>
  <si>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</si>
  <si>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</si>
  <si>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</si>
  <si>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</si>
  <si>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</si>
  <si>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</si>
  <si>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</si>
  <si>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</si>
  <si>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</si>
  <si>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</si>
  <si>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</si>
  <si>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</si>
  <si>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</si>
  <si>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</si>
  <si>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</si>
  <si>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</si>
  <si>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</si>
  <si>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</si>
  <si>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</si>
  <si>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</si>
  <si>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</si>
  <si>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</si>
  <si>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</si>
  <si>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</si>
  <si>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</si>
  <si>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</si>
  <si>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</si>
  <si>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</si>
  <si>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</si>
  <si>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</si>
  <si>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</si>
  <si>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</si>
  <si>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</si>
  <si>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</si>
  <si>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</si>
  <si>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</si>
  <si>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</si>
  <si>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</si>
  <si>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</si>
  <si>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</si>
  <si>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</si>
  <si>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</si>
  <si>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</si>
  <si>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</si>
  <si>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</si>
  <si>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</si>
  <si>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</si>
  <si>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</si>
  <si>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</si>
  <si>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</si>
  <si>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</si>
  <si>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</si>
  <si>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</si>
  <si>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</si>
  <si>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</si>
  <si>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</si>
  <si>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</si>
  <si>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</si>
  <si>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</si>
  <si>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</si>
  <si>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</si>
  <si>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</si>
  <si>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</si>
  <si>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</si>
  <si>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</si>
  <si>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</si>
  <si>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</si>
  <si>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</si>
  <si>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</si>
  <si>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</si>
  <si>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</si>
  <si>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</si>
  <si>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</si>
  <si>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</si>
  <si>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</si>
  <si>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</si>
  <si>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</si>
  <si>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</si>
  <si>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</si>
  <si>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</si>
  <si>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</si>
  <si>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</si>
  <si>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</si>
  <si>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</si>
  <si>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</si>
  <si>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</si>
  <si>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</si>
  <si>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</si>
  <si>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</si>
  <si>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</si>
  <si>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</si>
  <si>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</si>
  <si>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</si>
  <si>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</si>
  <si>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</si>
  <si>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</si>
  <si>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</si>
  <si>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</si>
  <si>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</si>
  <si>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</si>
  <si>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</si>
  <si>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</si>
  <si>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</si>
  <si>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</si>
  <si>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</si>
  <si>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</si>
  <si>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</si>
  <si>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</si>
  <si>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</si>
  <si>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</si>
  <si>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</si>
  <si>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</si>
  <si>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</si>
  <si>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</si>
  <si>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</si>
  <si>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</si>
  <si>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</si>
  <si>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</si>
  <si>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</si>
  <si>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</si>
  <si>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</si>
  <si>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</si>
  <si>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</si>
  <si>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</si>
  <si>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</si>
  <si>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</si>
  <si>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</si>
  <si>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</si>
  <si>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</si>
  <si>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</si>
  <si>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</si>
  <si>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</si>
  <si>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</si>
  <si>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</si>
  <si>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</si>
  <si>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</si>
  <si>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</si>
  <si>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</si>
  <si>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</si>
  <si>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</si>
  <si>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</si>
  <si>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</si>
  <si>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</si>
  <si>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</si>
  <si>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</si>
  <si>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</si>
  <si>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</si>
  <si>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</si>
  <si>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</si>
  <si>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</si>
  <si>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</si>
  <si>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</si>
  <si>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</si>
  <si>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</si>
  <si>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</si>
  <si>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</si>
  <si>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</si>
  <si>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</si>
  <si>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</si>
  <si>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</si>
  <si>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</si>
  <si>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</si>
  <si>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</si>
  <si>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</si>
  <si>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</si>
  <si>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</si>
  <si>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</si>
  <si>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</si>
  <si>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</si>
  <si>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</si>
  <si>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</si>
  <si>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</si>
  <si>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</si>
  <si>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</si>
  <si>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</si>
  <si>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</si>
  <si>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</si>
  <si>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</si>
  <si>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</si>
  <si>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</si>
  <si>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</si>
  <si>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</si>
  <si>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</si>
  <si>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</si>
  <si>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</si>
  <si>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</si>
  <si>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</si>
  <si>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</si>
  <si>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</si>
  <si>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</si>
  <si>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</si>
  <si>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</si>
  <si>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</si>
  <si>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</si>
  <si>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</si>
  <si>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</si>
  <si>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</si>
  <si>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</si>
  <si>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</si>
  <si>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</si>
  <si>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</si>
  <si>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</si>
  <si>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</si>
  <si>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</si>
  <si>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</si>
  <si>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</si>
  <si>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</si>
  <si>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</si>
  <si>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</si>
  <si>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</si>
  <si>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</si>
  <si>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</si>
  <si>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</si>
  <si>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</si>
  <si>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</si>
  <si>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</si>
  <si>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</si>
  <si>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</si>
  <si>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</si>
  <si>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</si>
  <si>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</si>
  <si>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</si>
  <si>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</si>
  <si>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</si>
  <si>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</si>
  <si>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</si>
  <si>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</si>
  <si>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</si>
  <si>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</si>
  <si>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</si>
  <si>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</si>
  <si>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</si>
  <si>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</si>
  <si>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</si>
  <si>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</si>
  <si>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</si>
  <si>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</si>
  <si>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</si>
  <si>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</si>
  <si>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</si>
  <si>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</si>
  <si>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</si>
  <si>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</si>
  <si>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</si>
  <si>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</si>
  <si>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</si>
  <si>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</si>
  <si>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</si>
  <si>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</si>
  <si>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</si>
  <si>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</si>
  <si>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</si>
  <si>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</si>
  <si>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</si>
  <si>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</si>
  <si>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</si>
  <si>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</si>
  <si>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</si>
  <si>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</si>
  <si>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</si>
  <si>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</si>
  <si>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</si>
  <si>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</si>
  <si>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</si>
  <si>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</si>
  <si>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</si>
  <si>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</si>
  <si>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</si>
  <si>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</si>
  <si>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</si>
  <si>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</si>
  <si>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</si>
  <si>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</si>
  <si>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</si>
  <si>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</si>
  <si>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</si>
  <si>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</si>
  <si>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</si>
  <si>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</si>
  <si>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</si>
  <si>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</si>
  <si>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</si>
  <si>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</si>
  <si>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</si>
  <si>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</si>
  <si>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</si>
  <si>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</si>
  <si>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</si>
  <si>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</si>
  <si>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</si>
  <si>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</si>
  <si>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</si>
  <si>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</si>
  <si>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</si>
  <si>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</si>
  <si>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</si>
  <si>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</si>
  <si>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</si>
  <si>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</si>
  <si>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</si>
  <si>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</si>
  <si>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</si>
  <si>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</si>
  <si>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</si>
  <si>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</si>
  <si>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</si>
  <si>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</si>
  <si>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</si>
  <si>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</si>
  <si>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</si>
  <si>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</si>
  <si>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</si>
  <si>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</si>
  <si>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</si>
  <si>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</si>
  <si>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</si>
  <si>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</si>
  <si>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</si>
  <si>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</si>
  <si>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</si>
  <si>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</si>
  <si>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</si>
  <si>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</si>
  <si>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</si>
  <si>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</si>
  <si>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</si>
  <si>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</si>
  <si>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</si>
  <si>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</si>
  <si>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</si>
  <si>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</si>
  <si>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</si>
  <si>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</si>
  <si>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</si>
  <si>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</si>
  <si>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</si>
  <si>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</si>
  <si>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</si>
  <si>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</si>
  <si>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</si>
  <si>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</si>
  <si>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</si>
  <si>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</si>
  <si>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</si>
  <si>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</si>
  <si>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</si>
  <si>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</si>
  <si>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</si>
  <si>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</si>
  <si>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</si>
  <si>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</si>
  <si>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</si>
  <si>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</si>
  <si>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</si>
  <si>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</si>
  <si>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</si>
  <si>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</si>
  <si>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</si>
  <si>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</si>
  <si>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</si>
  <si>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</si>
  <si>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</si>
  <si>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</si>
  <si>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</si>
  <si>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</si>
  <si>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</si>
  <si>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</si>
  <si>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</si>
  <si>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</si>
  <si>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</si>
  <si>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</si>
  <si>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</si>
  <si>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</si>
  <si>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</si>
  <si>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</si>
  <si>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</si>
  <si>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</si>
  <si>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</si>
  <si>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</si>
  <si>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</si>
  <si>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</si>
  <si>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</si>
  <si>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</si>
  <si>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</si>
  <si>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</si>
  <si>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</si>
  <si>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</si>
  <si>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</si>
  <si>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</si>
  <si>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</si>
  <si>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</si>
  <si>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</si>
  <si>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</si>
  <si>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</si>
  <si>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</si>
  <si>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</si>
  <si>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</si>
  <si>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</si>
  <si>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</si>
  <si>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</si>
  <si>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</si>
  <si>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</si>
  <si>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</si>
  <si>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</si>
  <si>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</si>
  <si>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</si>
  <si>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</si>
  <si>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Explora</t>
  </si>
  <si>
    <t>Correspondiente 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</si>
</sst>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" fillId="0" borderId="0" xfId="0" applyNumberFormat="1" applyFont="1" applyAlignment="1">
      <alignment horizontal="right" vertical="top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>
        <v>4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63</v>
      </c>
      <c r="B43" s="158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C7" activeCellId="1" sqref="C5 C7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>Patronato de Explora</v>
      </c>
      <c r="B1" s="164"/>
      <c r="C1" s="165"/>
    </row>
    <row r="2" spans="1:3" s="54" customFormat="1" ht="18" customHeight="1" x14ac:dyDescent="0.25">
      <c r="A2" s="166" t="s">
        <v>520</v>
      </c>
      <c r="B2" s="167"/>
      <c r="C2" s="168"/>
    </row>
    <row r="3" spans="1:3" s="54" customFormat="1" ht="18" customHeight="1" x14ac:dyDescent="0.25">
      <c r="A3" s="166" t="str">
        <f>ESF!A3</f>
        <v>Correspondiente del 01 de Enero al 31 de Diciembre del 2023</v>
      </c>
      <c r="B3" s="167"/>
      <c r="C3" s="168"/>
    </row>
    <row r="4" spans="1:3" s="56" customFormat="1" x14ac:dyDescent="0.2">
      <c r="A4" s="169" t="s">
        <v>521</v>
      </c>
      <c r="B4" s="170"/>
      <c r="C4" s="171"/>
    </row>
    <row r="5" spans="1:3" x14ac:dyDescent="0.2">
      <c r="A5" s="71" t="s">
        <v>522</v>
      </c>
      <c r="B5" s="71"/>
      <c r="C5" s="72">
        <v>99777675.550000012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3312587.87</v>
      </c>
    </row>
    <row r="8" spans="1:3" x14ac:dyDescent="0.2">
      <c r="A8" s="92" t="s">
        <v>524</v>
      </c>
      <c r="B8" s="91" t="s">
        <v>312</v>
      </c>
      <c r="C8" s="77">
        <v>2205152.4300000002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1107435.44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+C5+C7-C15</f>
        <v>103090263.42000002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39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2" t="str">
        <f>ESF!A1</f>
        <v>Patronato de Explora</v>
      </c>
      <c r="B1" s="173"/>
      <c r="C1" s="174"/>
    </row>
    <row r="2" spans="1:3" s="57" customFormat="1" ht="18.95" customHeight="1" x14ac:dyDescent="0.25">
      <c r="A2" s="175" t="s">
        <v>536</v>
      </c>
      <c r="B2" s="176"/>
      <c r="C2" s="177"/>
    </row>
    <row r="3" spans="1:3" s="57" customFormat="1" ht="18.95" customHeight="1" x14ac:dyDescent="0.25">
      <c r="A3" s="175" t="str">
        <f>ESF!A3</f>
        <v>Correspondiente del 01 de Enero al 31 de Diciembre del 2023</v>
      </c>
      <c r="B3" s="176"/>
      <c r="C3" s="177"/>
    </row>
    <row r="4" spans="1:3" x14ac:dyDescent="0.2">
      <c r="A4" s="169" t="s">
        <v>521</v>
      </c>
      <c r="B4" s="170"/>
      <c r="C4" s="171"/>
    </row>
    <row r="5" spans="1:3" x14ac:dyDescent="0.2">
      <c r="A5" s="101" t="s">
        <v>537</v>
      </c>
      <c r="B5" s="71"/>
      <c r="C5" s="94">
        <v>50293346.799999997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343</v>
      </c>
      <c r="C8" s="104">
        <v>0</v>
      </c>
    </row>
    <row r="9" spans="1:3" x14ac:dyDescent="0.2">
      <c r="A9" s="102">
        <v>2.2000000000000002</v>
      </c>
      <c r="B9" s="103" t="s">
        <v>340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0</v>
      </c>
    </row>
    <row r="11" spans="1:3" x14ac:dyDescent="0.2">
      <c r="A11" s="111">
        <v>2.4</v>
      </c>
      <c r="B11" s="93" t="s">
        <v>130</v>
      </c>
      <c r="C11" s="104">
        <v>0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0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539</v>
      </c>
      <c r="B17" s="93" t="s">
        <v>540</v>
      </c>
      <c r="C17" s="104">
        <v>0</v>
      </c>
    </row>
    <row r="18" spans="1:3" x14ac:dyDescent="0.2">
      <c r="A18" s="111" t="s">
        <v>541</v>
      </c>
      <c r="B18" s="93" t="s">
        <v>140</v>
      </c>
      <c r="C18" s="104">
        <v>0</v>
      </c>
    </row>
    <row r="19" spans="1:3" x14ac:dyDescent="0.2">
      <c r="A19" s="111" t="s">
        <v>542</v>
      </c>
      <c r="B19" s="93" t="s">
        <v>543</v>
      </c>
      <c r="C19" s="104">
        <v>0</v>
      </c>
    </row>
    <row r="20" spans="1:3" x14ac:dyDescent="0.2">
      <c r="A20" s="111" t="s">
        <v>544</v>
      </c>
      <c r="B20" s="93" t="s">
        <v>545</v>
      </c>
      <c r="C20" s="104">
        <v>0</v>
      </c>
    </row>
    <row r="21" spans="1:3" x14ac:dyDescent="0.2">
      <c r="A21" s="111" t="s">
        <v>546</v>
      </c>
      <c r="B21" s="93" t="s">
        <v>547</v>
      </c>
      <c r="C21" s="104">
        <v>0</v>
      </c>
    </row>
    <row r="22" spans="1:3" x14ac:dyDescent="0.2">
      <c r="A22" s="111" t="s">
        <v>548</v>
      </c>
      <c r="B22" s="93" t="s">
        <v>549</v>
      </c>
      <c r="C22" s="104">
        <v>0</v>
      </c>
    </row>
    <row r="23" spans="1:3" x14ac:dyDescent="0.2">
      <c r="A23" s="111" t="s">
        <v>550</v>
      </c>
      <c r="B23" s="93" t="s">
        <v>551</v>
      </c>
      <c r="C23" s="104">
        <v>0</v>
      </c>
    </row>
    <row r="24" spans="1:3" x14ac:dyDescent="0.2">
      <c r="A24" s="111" t="s">
        <v>552</v>
      </c>
      <c r="B24" s="93" t="s">
        <v>553</v>
      </c>
      <c r="C24" s="104">
        <v>0</v>
      </c>
    </row>
    <row r="25" spans="1:3" x14ac:dyDescent="0.2">
      <c r="A25" s="111" t="s">
        <v>554</v>
      </c>
      <c r="B25" s="93" t="s">
        <v>555</v>
      </c>
      <c r="C25" s="104">
        <v>0</v>
      </c>
    </row>
    <row r="26" spans="1:3" x14ac:dyDescent="0.2">
      <c r="A26" s="111" t="s">
        <v>556</v>
      </c>
      <c r="B26" s="93" t="s">
        <v>557</v>
      </c>
      <c r="C26" s="104">
        <v>0</v>
      </c>
    </row>
    <row r="27" spans="1:3" x14ac:dyDescent="0.2">
      <c r="A27" s="111" t="s">
        <v>558</v>
      </c>
      <c r="B27" s="93" t="s">
        <v>559</v>
      </c>
      <c r="C27" s="104">
        <v>0</v>
      </c>
    </row>
    <row r="28" spans="1:3" x14ac:dyDescent="0.2">
      <c r="A28" s="111" t="s">
        <v>560</v>
      </c>
      <c r="B28" s="103" t="s">
        <v>561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20405986.260000002</v>
      </c>
    </row>
    <row r="31" spans="1:3" x14ac:dyDescent="0.2">
      <c r="A31" s="111" t="s">
        <v>563</v>
      </c>
      <c r="B31" s="93" t="s">
        <v>413</v>
      </c>
      <c r="C31" s="104">
        <v>20405986.260000002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+C5-C7+C30</f>
        <v>70699333.060000002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A33" sqref="A33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2" t="str">
        <f>'Notas a los Edos Financieros'!A1</f>
        <v>Patronato de Explora</v>
      </c>
      <c r="B1" s="178"/>
      <c r="C1" s="178"/>
      <c r="D1" s="178"/>
      <c r="E1" s="178"/>
      <c r="F1" s="178"/>
      <c r="G1" s="45" t="s">
        <v>0</v>
      </c>
      <c r="H1" s="46">
        <f>'Notas a los Edos Financieros'!D1</f>
        <v>2023</v>
      </c>
    </row>
    <row r="2" spans="1:10" ht="18.95" customHeight="1" x14ac:dyDescent="0.2">
      <c r="A2" s="162" t="s">
        <v>569</v>
      </c>
      <c r="B2" s="178"/>
      <c r="C2" s="178"/>
      <c r="D2" s="178"/>
      <c r="E2" s="178"/>
      <c r="F2" s="17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01 de Enero al 31 de Diciembre del 2023</v>
      </c>
      <c r="B3" s="178"/>
      <c r="C3" s="178"/>
      <c r="D3" s="178"/>
      <c r="E3" s="178"/>
      <c r="F3" s="178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9" t="s">
        <v>620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180" t="s">
        <v>623</v>
      </c>
      <c r="C10" s="180"/>
      <c r="D10" s="180"/>
      <c r="E10" s="180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180" t="s">
        <v>627</v>
      </c>
      <c r="C12" s="180"/>
      <c r="D12" s="180"/>
      <c r="E12" s="180"/>
    </row>
    <row r="13" spans="1:8" s="6" customFormat="1" ht="26.1" customHeight="1" x14ac:dyDescent="0.2">
      <c r="A13" s="118" t="s">
        <v>628</v>
      </c>
      <c r="B13" s="180" t="s">
        <v>629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topLeftCell="A95" zoomScaleNormal="100" workbookViewId="0">
      <selection activeCell="C95" sqref="C9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9" t="str">
        <f>'Notas a los Edos Financieros'!A1</f>
        <v>Patronato de Explora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9" t="s">
        <v>64</v>
      </c>
      <c r="B2" s="160"/>
      <c r="C2" s="160"/>
      <c r="D2" s="160"/>
      <c r="E2" s="160"/>
      <c r="F2" s="16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9" t="str">
        <f>'Notas a los Edos Financieros'!A3</f>
        <v>Correspondiente del 01 de Enero al 31 de Diciembre del 2023</v>
      </c>
      <c r="B3" s="160"/>
      <c r="C3" s="160"/>
      <c r="D3" s="160"/>
      <c r="E3" s="160"/>
      <c r="F3" s="160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153120</v>
      </c>
      <c r="E15" s="42">
        <v>8491093.5999999996</v>
      </c>
      <c r="F15" s="42">
        <v>27114617.600000001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1756759.07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13000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31869438.66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f>SUM(C55:C61)</f>
        <v>126488894.92</v>
      </c>
      <c r="D54" s="42">
        <f>SUM(D55:D61)</f>
        <v>2728747.56</v>
      </c>
      <c r="E54" s="42">
        <f>SUM(E55:E61)</f>
        <v>7494975.6500000004</v>
      </c>
    </row>
    <row r="55" spans="1:8" x14ac:dyDescent="0.2">
      <c r="A55" s="40">
        <v>1231</v>
      </c>
      <c r="B55" s="38" t="s">
        <v>121</v>
      </c>
      <c r="C55" s="157">
        <v>426412.5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122614948.56</v>
      </c>
      <c r="D57" s="42">
        <v>2728747.56</v>
      </c>
      <c r="E57" s="42">
        <v>7494975.6500000004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3447533.86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f>SUM(C63:C70)</f>
        <v>103634661.35000001</v>
      </c>
      <c r="D62" s="42">
        <f t="shared" ref="D62:E62" si="0">SUM(D63:D70)</f>
        <v>17100387.41</v>
      </c>
      <c r="E62" s="42">
        <f t="shared" si="0"/>
        <v>65076673.140000001</v>
      </c>
    </row>
    <row r="63" spans="1:8" x14ac:dyDescent="0.2">
      <c r="A63" s="40">
        <v>1241</v>
      </c>
      <c r="B63" s="38" t="s">
        <v>129</v>
      </c>
      <c r="C63" s="42">
        <v>16822540.760000002</v>
      </c>
      <c r="D63" s="42">
        <v>1209059.1199999999</v>
      </c>
      <c r="E63" s="42">
        <v>11615734.360000001</v>
      </c>
    </row>
    <row r="64" spans="1:8" x14ac:dyDescent="0.2">
      <c r="A64" s="40">
        <v>1242</v>
      </c>
      <c r="B64" s="38" t="s">
        <v>130</v>
      </c>
      <c r="C64" s="42">
        <v>86067423.640000001</v>
      </c>
      <c r="D64" s="42">
        <v>15882441.76</v>
      </c>
      <c r="E64" s="42">
        <v>52562874.329999998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438725.79</v>
      </c>
      <c r="D66" s="42">
        <v>0</v>
      </c>
      <c r="E66" s="42">
        <v>323988.13</v>
      </c>
    </row>
    <row r="67" spans="1:8" x14ac:dyDescent="0.2">
      <c r="A67" s="40">
        <v>1245</v>
      </c>
      <c r="B67" s="38" t="s">
        <v>133</v>
      </c>
      <c r="C67" s="42">
        <v>75369</v>
      </c>
      <c r="D67" s="42">
        <v>7536.96</v>
      </c>
      <c r="E67" s="42">
        <v>52130.53</v>
      </c>
    </row>
    <row r="68" spans="1:8" x14ac:dyDescent="0.2">
      <c r="A68" s="40">
        <v>1246</v>
      </c>
      <c r="B68" s="38" t="s">
        <v>134</v>
      </c>
      <c r="C68" s="42">
        <v>230602.16</v>
      </c>
      <c r="D68" s="42">
        <v>1349.57</v>
      </c>
      <c r="E68" s="42">
        <v>521945.79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SUM(C75:C79)</f>
        <v>4374545.8899999997</v>
      </c>
      <c r="D74" s="42">
        <f t="shared" ref="D74:E74" si="1">SUM(D75:D79)</f>
        <v>576851.29</v>
      </c>
      <c r="E74" s="42">
        <f t="shared" si="1"/>
        <v>3685283.76</v>
      </c>
    </row>
    <row r="75" spans="1:8" x14ac:dyDescent="0.2">
      <c r="A75" s="40">
        <v>1251</v>
      </c>
      <c r="B75" s="38" t="s">
        <v>141</v>
      </c>
      <c r="C75" s="42">
        <v>3419419.48</v>
      </c>
      <c r="D75" s="42">
        <v>484006.97</v>
      </c>
      <c r="E75" s="42">
        <v>2893199.65</v>
      </c>
    </row>
    <row r="76" spans="1:8" x14ac:dyDescent="0.2">
      <c r="A76" s="40">
        <v>1252</v>
      </c>
      <c r="B76" s="38" t="s">
        <v>142</v>
      </c>
      <c r="C76" s="42">
        <v>87767.07</v>
      </c>
      <c r="D76" s="42">
        <v>4265.5200000000004</v>
      </c>
      <c r="E76" s="42">
        <v>33808.32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867359.34</v>
      </c>
      <c r="D78" s="42">
        <v>88578.8</v>
      </c>
      <c r="E78" s="42">
        <v>758275.79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f>SUM(C81:C86)</f>
        <v>0</v>
      </c>
      <c r="D80" s="42">
        <f t="shared" ref="D80:E80" si="2">SUM(D81:D86)</f>
        <v>0</v>
      </c>
      <c r="E80" s="42">
        <f t="shared" si="2"/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f>SUM(C104:C116)</f>
        <v>1155986.73</v>
      </c>
      <c r="D103" s="42">
        <f t="shared" ref="D103:G103" si="3">SUM(D104:D116)</f>
        <v>0</v>
      </c>
      <c r="E103" s="42">
        <f t="shared" si="3"/>
        <v>0</v>
      </c>
      <c r="F103" s="42">
        <f t="shared" si="3"/>
        <v>0</v>
      </c>
      <c r="G103" s="42">
        <f t="shared" si="3"/>
        <v>0</v>
      </c>
    </row>
    <row r="104" spans="1:8" x14ac:dyDescent="0.2">
      <c r="A104" s="40">
        <v>2111</v>
      </c>
      <c r="B104" s="38" t="s">
        <v>167</v>
      </c>
      <c r="C104" s="42">
        <v>667591.29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116042.91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372352.53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6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18"/>
  <sheetViews>
    <sheetView topLeftCell="A47" zoomScaleNormal="100" workbookViewId="0">
      <selection activeCell="C73" activeCellId="2" sqref="C8 C58 C7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Patronato de Explora</v>
      </c>
      <c r="B1" s="161"/>
      <c r="C1" s="16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1" t="s">
        <v>250</v>
      </c>
      <c r="B2" s="161"/>
      <c r="C2" s="16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del 01 de Enero al 31 de Diciembre del 2023</v>
      </c>
      <c r="B3" s="161"/>
      <c r="C3" s="161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f>+C9+C19+C25+C28+C34+C37+C46</f>
        <v>20233362.07</v>
      </c>
      <c r="D8" s="66"/>
      <c r="E8" s="64"/>
    </row>
    <row r="9" spans="1:5" hidden="1" x14ac:dyDescent="0.2">
      <c r="A9" s="65">
        <v>4110</v>
      </c>
      <c r="B9" s="66" t="s">
        <v>253</v>
      </c>
      <c r="C9" s="69">
        <f>SUM(C10:C18)</f>
        <v>0</v>
      </c>
      <c r="D9" s="66"/>
      <c r="E9" s="64"/>
    </row>
    <row r="10" spans="1:5" hidden="1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hidden="1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hidden="1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hidden="1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hidden="1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hidden="1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hidden="1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hidden="1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hidden="1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hidden="1" x14ac:dyDescent="0.2">
      <c r="A19" s="65">
        <v>4120</v>
      </c>
      <c r="B19" s="66" t="s">
        <v>263</v>
      </c>
      <c r="C19" s="69">
        <f>SUM(C20:C24)</f>
        <v>0</v>
      </c>
      <c r="D19" s="66"/>
      <c r="E19" s="64"/>
    </row>
    <row r="20" spans="1:5" hidden="1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hidden="1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hidden="1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hidden="1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hidden="1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hidden="1" x14ac:dyDescent="0.2">
      <c r="A25" s="65">
        <v>4130</v>
      </c>
      <c r="B25" s="66" t="s">
        <v>269</v>
      </c>
      <c r="C25" s="69">
        <f>SUM(C26:C27)</f>
        <v>0</v>
      </c>
      <c r="D25" s="66"/>
      <c r="E25" s="64"/>
    </row>
    <row r="26" spans="1:5" hidden="1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hidden="1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hidden="1" x14ac:dyDescent="0.2">
      <c r="A28" s="65">
        <v>4140</v>
      </c>
      <c r="B28" s="66" t="s">
        <v>272</v>
      </c>
      <c r="C28" s="69">
        <f>SUM(C29:C33)</f>
        <v>0</v>
      </c>
      <c r="D28" s="66"/>
      <c r="E28" s="64"/>
    </row>
    <row r="29" spans="1:5" hidden="1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hidden="1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hidden="1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hidden="1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hidden="1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hidden="1" x14ac:dyDescent="0.2">
      <c r="A34" s="65">
        <v>4150</v>
      </c>
      <c r="B34" s="66" t="s">
        <v>278</v>
      </c>
      <c r="C34" s="69">
        <f>SUM(C35:C36)</f>
        <v>0</v>
      </c>
      <c r="D34" s="66"/>
      <c r="E34" s="64"/>
    </row>
    <row r="35" spans="1:5" hidden="1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hidden="1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hidden="1" x14ac:dyDescent="0.2">
      <c r="A37" s="65">
        <v>4160</v>
      </c>
      <c r="B37" s="66" t="s">
        <v>280</v>
      </c>
      <c r="C37" s="69">
        <f>SUM(C38:C45)</f>
        <v>0</v>
      </c>
      <c r="D37" s="66"/>
      <c r="E37" s="64"/>
    </row>
    <row r="38" spans="1:5" hidden="1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hidden="1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hidden="1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hidden="1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hidden="1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hidden="1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f>SUM(C47:C54)</f>
        <v>20233362.07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20233362.07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f>SUM(C59:C69)</f>
        <v>79544313.480000004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79544313.480000004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f>+C74+C77+C83+C85+C87</f>
        <v>3312587.87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f>SUM(C75:C76)</f>
        <v>2205152.4300000002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2205152.4300000002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f>SUM(C78:C82)</f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f>SUM(C84)</f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f>+C86</f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f>SUM(C88:C94)</f>
        <v>1107435.44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1107435.44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f>+C99+C127+C160+C170+C185+C214</f>
        <v>70699333.060000002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332</v>
      </c>
      <c r="C99" s="69">
        <f>+C100+C107+C117</f>
        <v>50276152.840000004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333</v>
      </c>
      <c r="C100" s="69">
        <f>SUM(C101:C106)</f>
        <v>22786365.219999999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334</v>
      </c>
      <c r="C101" s="69">
        <v>10395744.02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335</v>
      </c>
      <c r="C102" s="69">
        <v>3574398.13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336</v>
      </c>
      <c r="C103" s="69">
        <v>1200163.07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337</v>
      </c>
      <c r="C104" s="69">
        <v>3554562.04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338</v>
      </c>
      <c r="C105" s="69">
        <v>2022956.3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339</v>
      </c>
      <c r="C106" s="69">
        <v>2038541.66</v>
      </c>
      <c r="D106" s="70">
        <f t="shared" si="0"/>
        <v>1</v>
      </c>
      <c r="E106" s="66"/>
    </row>
    <row r="107" spans="1:5" x14ac:dyDescent="0.2">
      <c r="A107" s="68">
        <v>5120</v>
      </c>
      <c r="B107" s="66" t="s">
        <v>340</v>
      </c>
      <c r="C107" s="69">
        <f>SUM(C108:C116)</f>
        <v>4183260.7299999995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341</v>
      </c>
      <c r="C108" s="69">
        <v>842445.96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342</v>
      </c>
      <c r="C109" s="69">
        <v>31435.86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343</v>
      </c>
      <c r="C110" s="69">
        <v>2298898.0499999998</v>
      </c>
      <c r="D110" s="70">
        <f t="shared" si="0"/>
        <v>1</v>
      </c>
      <c r="E110" s="66"/>
    </row>
    <row r="111" spans="1:5" x14ac:dyDescent="0.2">
      <c r="A111" s="68">
        <v>5124</v>
      </c>
      <c r="B111" s="66" t="s">
        <v>344</v>
      </c>
      <c r="C111" s="69">
        <v>1747.4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345</v>
      </c>
      <c r="C112" s="69">
        <v>11690.5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346</v>
      </c>
      <c r="C113" s="69">
        <v>160669.04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347</v>
      </c>
      <c r="C114" s="69">
        <v>110903.55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349</v>
      </c>
      <c r="C116" s="69">
        <v>725470.37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350</v>
      </c>
      <c r="C117" s="69">
        <f>SUM(C118:C126)</f>
        <v>23306526.890000001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351</v>
      </c>
      <c r="C118" s="69">
        <v>1631726.98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352</v>
      </c>
      <c r="C119" s="69">
        <v>1952328.14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353</v>
      </c>
      <c r="C120" s="69">
        <v>1058624.6399999999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354</v>
      </c>
      <c r="C121" s="69">
        <v>2709396.33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355</v>
      </c>
      <c r="C122" s="69">
        <v>8349880.6299999999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356</v>
      </c>
      <c r="C123" s="69">
        <v>1311159.81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357</v>
      </c>
      <c r="C124" s="69">
        <v>672947.62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358</v>
      </c>
      <c r="C125" s="69">
        <v>196960.46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359</v>
      </c>
      <c r="C126" s="69">
        <v>5423502.2800000003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360</v>
      </c>
      <c r="C127" s="69">
        <f>+C128</f>
        <v>17193.96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361</v>
      </c>
      <c r="C128" s="69">
        <f>+C129</f>
        <v>17193.96</v>
      </c>
      <c r="D128" s="70">
        <f t="shared" si="0"/>
        <v>1</v>
      </c>
      <c r="E128" s="66"/>
    </row>
    <row r="129" spans="1:5" x14ac:dyDescent="0.2">
      <c r="A129" s="68">
        <v>5211</v>
      </c>
      <c r="B129" s="66" t="s">
        <v>362</v>
      </c>
      <c r="C129" s="69">
        <v>17193.96</v>
      </c>
      <c r="D129" s="70">
        <f t="shared" si="0"/>
        <v>1</v>
      </c>
      <c r="E129" s="66"/>
    </row>
    <row r="130" spans="1:5" hidden="1" x14ac:dyDescent="0.2">
      <c r="A130" s="68">
        <v>5212</v>
      </c>
      <c r="B130" s="66" t="s">
        <v>363</v>
      </c>
      <c r="C130" s="69">
        <v>0</v>
      </c>
      <c r="D130" s="70" t="str">
        <f t="shared" si="0"/>
        <v/>
      </c>
      <c r="E130" s="66"/>
    </row>
    <row r="131" spans="1:5" hidden="1" x14ac:dyDescent="0.2">
      <c r="A131" s="68">
        <v>5220</v>
      </c>
      <c r="B131" s="66" t="s">
        <v>364</v>
      </c>
      <c r="C131" s="69">
        <v>0</v>
      </c>
      <c r="D131" s="70" t="str">
        <f t="shared" si="0"/>
        <v/>
      </c>
      <c r="E131" s="66"/>
    </row>
    <row r="132" spans="1:5" hidden="1" x14ac:dyDescent="0.2">
      <c r="A132" s="68">
        <v>5221</v>
      </c>
      <c r="B132" s="66" t="s">
        <v>365</v>
      </c>
      <c r="C132" s="69">
        <v>0</v>
      </c>
      <c r="D132" s="70" t="str">
        <f t="shared" si="0"/>
        <v/>
      </c>
      <c r="E132" s="66"/>
    </row>
    <row r="133" spans="1:5" hidden="1" x14ac:dyDescent="0.2">
      <c r="A133" s="68">
        <v>5222</v>
      </c>
      <c r="B133" s="66" t="s">
        <v>366</v>
      </c>
      <c r="C133" s="69">
        <v>0</v>
      </c>
      <c r="D133" s="70" t="str">
        <f t="shared" si="0"/>
        <v/>
      </c>
      <c r="E133" s="66"/>
    </row>
    <row r="134" spans="1:5" hidden="1" x14ac:dyDescent="0.2">
      <c r="A134" s="68">
        <v>5230</v>
      </c>
      <c r="B134" s="66" t="s">
        <v>308</v>
      </c>
      <c r="C134" s="69">
        <v>0</v>
      </c>
      <c r="D134" s="70" t="str">
        <f t="shared" si="0"/>
        <v/>
      </c>
      <c r="E134" s="66"/>
    </row>
    <row r="135" spans="1:5" hidden="1" x14ac:dyDescent="0.2">
      <c r="A135" s="68">
        <v>5231</v>
      </c>
      <c r="B135" s="66" t="s">
        <v>367</v>
      </c>
      <c r="C135" s="69">
        <v>0</v>
      </c>
      <c r="D135" s="70" t="str">
        <f t="shared" si="0"/>
        <v/>
      </c>
      <c r="E135" s="66"/>
    </row>
    <row r="136" spans="1:5" hidden="1" x14ac:dyDescent="0.2">
      <c r="A136" s="68">
        <v>5232</v>
      </c>
      <c r="B136" s="66" t="s">
        <v>368</v>
      </c>
      <c r="C136" s="69">
        <v>0</v>
      </c>
      <c r="D136" s="70" t="str">
        <f t="shared" si="0"/>
        <v/>
      </c>
      <c r="E136" s="66"/>
    </row>
    <row r="137" spans="1:5" hidden="1" x14ac:dyDescent="0.2">
      <c r="A137" s="68">
        <v>5240</v>
      </c>
      <c r="B137" s="66" t="s">
        <v>369</v>
      </c>
      <c r="C137" s="69">
        <v>0</v>
      </c>
      <c r="D137" s="70" t="str">
        <f t="shared" si="0"/>
        <v/>
      </c>
      <c r="E137" s="66"/>
    </row>
    <row r="138" spans="1:5" hidden="1" x14ac:dyDescent="0.2">
      <c r="A138" s="68">
        <v>5241</v>
      </c>
      <c r="B138" s="66" t="s">
        <v>370</v>
      </c>
      <c r="C138" s="69">
        <v>0</v>
      </c>
      <c r="D138" s="70" t="str">
        <f t="shared" si="0"/>
        <v/>
      </c>
      <c r="E138" s="66"/>
    </row>
    <row r="139" spans="1:5" hidden="1" x14ac:dyDescent="0.2">
      <c r="A139" s="68">
        <v>5242</v>
      </c>
      <c r="B139" s="66" t="s">
        <v>371</v>
      </c>
      <c r="C139" s="69">
        <v>0</v>
      </c>
      <c r="D139" s="70" t="str">
        <f t="shared" si="0"/>
        <v/>
      </c>
      <c r="E139" s="66"/>
    </row>
    <row r="140" spans="1:5" hidden="1" x14ac:dyDescent="0.2">
      <c r="A140" s="68">
        <v>5243</v>
      </c>
      <c r="B140" s="66" t="s">
        <v>372</v>
      </c>
      <c r="C140" s="69">
        <v>0</v>
      </c>
      <c r="D140" s="70" t="str">
        <f t="shared" si="0"/>
        <v/>
      </c>
      <c r="E140" s="66"/>
    </row>
    <row r="141" spans="1:5" hidden="1" x14ac:dyDescent="0.2">
      <c r="A141" s="68">
        <v>5244</v>
      </c>
      <c r="B141" s="66" t="s">
        <v>373</v>
      </c>
      <c r="C141" s="69">
        <v>0</v>
      </c>
      <c r="D141" s="70" t="str">
        <f t="shared" si="0"/>
        <v/>
      </c>
      <c r="E141" s="66"/>
    </row>
    <row r="142" spans="1:5" hidden="1" x14ac:dyDescent="0.2">
      <c r="A142" s="68">
        <v>5250</v>
      </c>
      <c r="B142" s="66" t="s">
        <v>309</v>
      </c>
      <c r="C142" s="69">
        <v>0</v>
      </c>
      <c r="D142" s="70" t="str">
        <f t="shared" si="0"/>
        <v/>
      </c>
      <c r="E142" s="66"/>
    </row>
    <row r="143" spans="1:5" hidden="1" x14ac:dyDescent="0.2">
      <c r="A143" s="68">
        <v>5251</v>
      </c>
      <c r="B143" s="66" t="s">
        <v>374</v>
      </c>
      <c r="C143" s="69">
        <v>0</v>
      </c>
      <c r="D143" s="70" t="str">
        <f t="shared" si="0"/>
        <v/>
      </c>
      <c r="E143" s="66"/>
    </row>
    <row r="144" spans="1:5" hidden="1" x14ac:dyDescent="0.2">
      <c r="A144" s="68">
        <v>5252</v>
      </c>
      <c r="B144" s="66" t="s">
        <v>375</v>
      </c>
      <c r="C144" s="69">
        <v>0</v>
      </c>
      <c r="D144" s="70" t="str">
        <f t="shared" si="0"/>
        <v/>
      </c>
      <c r="E144" s="66"/>
    </row>
    <row r="145" spans="1:5" hidden="1" x14ac:dyDescent="0.2">
      <c r="A145" s="68">
        <v>5259</v>
      </c>
      <c r="B145" s="66" t="s">
        <v>376</v>
      </c>
      <c r="C145" s="69">
        <v>0</v>
      </c>
      <c r="D145" s="70" t="str">
        <f t="shared" si="0"/>
        <v/>
      </c>
      <c r="E145" s="66"/>
    </row>
    <row r="146" spans="1:5" hidden="1" x14ac:dyDescent="0.2">
      <c r="A146" s="68">
        <v>5260</v>
      </c>
      <c r="B146" s="66" t="s">
        <v>377</v>
      </c>
      <c r="C146" s="69">
        <v>0</v>
      </c>
      <c r="D146" s="70" t="str">
        <f t="shared" si="0"/>
        <v/>
      </c>
      <c r="E146" s="66"/>
    </row>
    <row r="147" spans="1:5" hidden="1" x14ac:dyDescent="0.2">
      <c r="A147" s="68">
        <v>5261</v>
      </c>
      <c r="B147" s="66" t="s">
        <v>378</v>
      </c>
      <c r="C147" s="69">
        <v>0</v>
      </c>
      <c r="D147" s="70" t="str">
        <f t="shared" si="0"/>
        <v/>
      </c>
      <c r="E147" s="66"/>
    </row>
    <row r="148" spans="1:5" hidden="1" x14ac:dyDescent="0.2">
      <c r="A148" s="68">
        <v>5262</v>
      </c>
      <c r="B148" s="66" t="s">
        <v>379</v>
      </c>
      <c r="C148" s="69">
        <v>0</v>
      </c>
      <c r="D148" s="70" t="str">
        <f t="shared" si="0"/>
        <v/>
      </c>
      <c r="E148" s="66"/>
    </row>
    <row r="149" spans="1:5" hidden="1" x14ac:dyDescent="0.2">
      <c r="A149" s="68">
        <v>5270</v>
      </c>
      <c r="B149" s="66" t="s">
        <v>380</v>
      </c>
      <c r="C149" s="69">
        <v>0</v>
      </c>
      <c r="D149" s="70" t="str">
        <f t="shared" si="0"/>
        <v/>
      </c>
      <c r="E149" s="66"/>
    </row>
    <row r="150" spans="1:5" hidden="1" x14ac:dyDescent="0.2">
      <c r="A150" s="68">
        <v>5271</v>
      </c>
      <c r="B150" s="66" t="s">
        <v>381</v>
      </c>
      <c r="C150" s="69">
        <v>0</v>
      </c>
      <c r="D150" s="70" t="str">
        <f t="shared" si="0"/>
        <v/>
      </c>
      <c r="E150" s="66"/>
    </row>
    <row r="151" spans="1:5" hidden="1" x14ac:dyDescent="0.2">
      <c r="A151" s="68">
        <v>5280</v>
      </c>
      <c r="B151" s="66" t="s">
        <v>382</v>
      </c>
      <c r="C151" s="69">
        <v>0</v>
      </c>
      <c r="D151" s="70" t="str">
        <f t="shared" si="0"/>
        <v/>
      </c>
      <c r="E151" s="66"/>
    </row>
    <row r="152" spans="1:5" hidden="1" x14ac:dyDescent="0.2">
      <c r="A152" s="68">
        <v>5281</v>
      </c>
      <c r="B152" s="66" t="s">
        <v>383</v>
      </c>
      <c r="C152" s="69">
        <v>0</v>
      </c>
      <c r="D152" s="70" t="str">
        <f t="shared" si="0"/>
        <v/>
      </c>
      <c r="E152" s="66"/>
    </row>
    <row r="153" spans="1:5" hidden="1" x14ac:dyDescent="0.2">
      <c r="A153" s="68">
        <v>5282</v>
      </c>
      <c r="B153" s="66" t="s">
        <v>384</v>
      </c>
      <c r="C153" s="69">
        <v>0</v>
      </c>
      <c r="D153" s="70" t="str">
        <f t="shared" si="0"/>
        <v/>
      </c>
      <c r="E153" s="66"/>
    </row>
    <row r="154" spans="1:5" hidden="1" x14ac:dyDescent="0.2">
      <c r="A154" s="68">
        <v>5283</v>
      </c>
      <c r="B154" s="66" t="s">
        <v>385</v>
      </c>
      <c r="C154" s="69">
        <v>0</v>
      </c>
      <c r="D154" s="70" t="str">
        <f t="shared" si="0"/>
        <v/>
      </c>
      <c r="E154" s="66"/>
    </row>
    <row r="155" spans="1:5" hidden="1" x14ac:dyDescent="0.2">
      <c r="A155" s="68">
        <v>5284</v>
      </c>
      <c r="B155" s="66" t="s">
        <v>386</v>
      </c>
      <c r="C155" s="69">
        <v>0</v>
      </c>
      <c r="D155" s="70" t="str">
        <f t="shared" si="0"/>
        <v/>
      </c>
      <c r="E155" s="66"/>
    </row>
    <row r="156" spans="1:5" hidden="1" x14ac:dyDescent="0.2">
      <c r="A156" s="68">
        <v>5285</v>
      </c>
      <c r="B156" s="66" t="s">
        <v>387</v>
      </c>
      <c r="C156" s="69">
        <v>0</v>
      </c>
      <c r="D156" s="70" t="str">
        <f t="shared" si="0"/>
        <v/>
      </c>
      <c r="E156" s="66"/>
    </row>
    <row r="157" spans="1:5" hidden="1" x14ac:dyDescent="0.2">
      <c r="A157" s="68">
        <v>5290</v>
      </c>
      <c r="B157" s="66" t="s">
        <v>388</v>
      </c>
      <c r="C157" s="69">
        <v>0</v>
      </c>
      <c r="D157" s="70" t="str">
        <f t="shared" si="0"/>
        <v/>
      </c>
      <c r="E157" s="66"/>
    </row>
    <row r="158" spans="1:5" hidden="1" x14ac:dyDescent="0.2">
      <c r="A158" s="68">
        <v>5291</v>
      </c>
      <c r="B158" s="66" t="s">
        <v>389</v>
      </c>
      <c r="C158" s="69">
        <v>0</v>
      </c>
      <c r="D158" s="70" t="str">
        <f t="shared" si="0"/>
        <v/>
      </c>
      <c r="E158" s="66"/>
    </row>
    <row r="159" spans="1:5" hidden="1" x14ac:dyDescent="0.2">
      <c r="A159" s="68">
        <v>5292</v>
      </c>
      <c r="B159" s="66" t="s">
        <v>390</v>
      </c>
      <c r="C159" s="69">
        <v>0</v>
      </c>
      <c r="D159" s="70" t="str">
        <f t="shared" si="0"/>
        <v/>
      </c>
      <c r="E159" s="66"/>
    </row>
    <row r="160" spans="1:5" hidden="1" x14ac:dyDescent="0.2">
      <c r="A160" s="68">
        <v>5300</v>
      </c>
      <c r="B160" s="66" t="s">
        <v>391</v>
      </c>
      <c r="C160" s="69">
        <v>0</v>
      </c>
      <c r="D160" s="70" t="str">
        <f t="shared" si="0"/>
        <v/>
      </c>
      <c r="E160" s="66"/>
    </row>
    <row r="161" spans="1:5" hidden="1" x14ac:dyDescent="0.2">
      <c r="A161" s="68">
        <v>5310</v>
      </c>
      <c r="B161" s="66" t="s">
        <v>301</v>
      </c>
      <c r="C161" s="69">
        <v>0</v>
      </c>
      <c r="D161" s="70" t="str">
        <f t="shared" si="0"/>
        <v/>
      </c>
      <c r="E161" s="66"/>
    </row>
    <row r="162" spans="1:5" hidden="1" x14ac:dyDescent="0.2">
      <c r="A162" s="68">
        <v>5311</v>
      </c>
      <c r="B162" s="66" t="s">
        <v>392</v>
      </c>
      <c r="C162" s="69">
        <v>0</v>
      </c>
      <c r="D162" s="70" t="str">
        <f t="shared" si="0"/>
        <v/>
      </c>
      <c r="E162" s="66"/>
    </row>
    <row r="163" spans="1:5" hidden="1" x14ac:dyDescent="0.2">
      <c r="A163" s="68">
        <v>5312</v>
      </c>
      <c r="B163" s="66" t="s">
        <v>393</v>
      </c>
      <c r="C163" s="69">
        <v>0</v>
      </c>
      <c r="D163" s="70" t="str">
        <f t="shared" ref="D163:D216" si="1">IFERROR(C163/C163,"")</f>
        <v/>
      </c>
      <c r="E163" s="66"/>
    </row>
    <row r="164" spans="1:5" hidden="1" x14ac:dyDescent="0.2">
      <c r="A164" s="68">
        <v>5320</v>
      </c>
      <c r="B164" s="66" t="s">
        <v>302</v>
      </c>
      <c r="C164" s="69">
        <v>0</v>
      </c>
      <c r="D164" s="70" t="str">
        <f t="shared" si="1"/>
        <v/>
      </c>
      <c r="E164" s="66"/>
    </row>
    <row r="165" spans="1:5" hidden="1" x14ac:dyDescent="0.2">
      <c r="A165" s="68">
        <v>5321</v>
      </c>
      <c r="B165" s="66" t="s">
        <v>394</v>
      </c>
      <c r="C165" s="69">
        <v>0</v>
      </c>
      <c r="D165" s="70" t="str">
        <f t="shared" si="1"/>
        <v/>
      </c>
      <c r="E165" s="66"/>
    </row>
    <row r="166" spans="1:5" hidden="1" x14ac:dyDescent="0.2">
      <c r="A166" s="68">
        <v>5322</v>
      </c>
      <c r="B166" s="66" t="s">
        <v>395</v>
      </c>
      <c r="C166" s="69">
        <v>0</v>
      </c>
      <c r="D166" s="70" t="str">
        <f t="shared" si="1"/>
        <v/>
      </c>
      <c r="E166" s="66"/>
    </row>
    <row r="167" spans="1:5" hidden="1" x14ac:dyDescent="0.2">
      <c r="A167" s="68">
        <v>5330</v>
      </c>
      <c r="B167" s="66" t="s">
        <v>303</v>
      </c>
      <c r="C167" s="69">
        <v>0</v>
      </c>
      <c r="D167" s="70" t="str">
        <f t="shared" si="1"/>
        <v/>
      </c>
      <c r="E167" s="66"/>
    </row>
    <row r="168" spans="1:5" hidden="1" x14ac:dyDescent="0.2">
      <c r="A168" s="68">
        <v>5331</v>
      </c>
      <c r="B168" s="66" t="s">
        <v>396</v>
      </c>
      <c r="C168" s="69">
        <v>0</v>
      </c>
      <c r="D168" s="70" t="str">
        <f t="shared" si="1"/>
        <v/>
      </c>
      <c r="E168" s="66"/>
    </row>
    <row r="169" spans="1:5" hidden="1" x14ac:dyDescent="0.2">
      <c r="A169" s="68">
        <v>5332</v>
      </c>
      <c r="B169" s="66" t="s">
        <v>397</v>
      </c>
      <c r="C169" s="69">
        <v>0</v>
      </c>
      <c r="D169" s="70" t="str">
        <f t="shared" si="1"/>
        <v/>
      </c>
      <c r="E169" s="66"/>
    </row>
    <row r="170" spans="1:5" hidden="1" x14ac:dyDescent="0.2">
      <c r="A170" s="68">
        <v>5400</v>
      </c>
      <c r="B170" s="66" t="s">
        <v>398</v>
      </c>
      <c r="C170" s="69">
        <v>0</v>
      </c>
      <c r="D170" s="70" t="str">
        <f t="shared" si="1"/>
        <v/>
      </c>
      <c r="E170" s="66"/>
    </row>
    <row r="171" spans="1:5" hidden="1" x14ac:dyDescent="0.2">
      <c r="A171" s="68">
        <v>5410</v>
      </c>
      <c r="B171" s="66" t="s">
        <v>399</v>
      </c>
      <c r="C171" s="69">
        <v>0</v>
      </c>
      <c r="D171" s="70" t="str">
        <f t="shared" si="1"/>
        <v/>
      </c>
      <c r="E171" s="66"/>
    </row>
    <row r="172" spans="1:5" hidden="1" x14ac:dyDescent="0.2">
      <c r="A172" s="68">
        <v>5411</v>
      </c>
      <c r="B172" s="66" t="s">
        <v>400</v>
      </c>
      <c r="C172" s="69">
        <v>0</v>
      </c>
      <c r="D172" s="70" t="str">
        <f t="shared" si="1"/>
        <v/>
      </c>
      <c r="E172" s="66"/>
    </row>
    <row r="173" spans="1:5" hidden="1" x14ac:dyDescent="0.2">
      <c r="A173" s="68">
        <v>5412</v>
      </c>
      <c r="B173" s="66" t="s">
        <v>401</v>
      </c>
      <c r="C173" s="69">
        <v>0</v>
      </c>
      <c r="D173" s="70" t="str">
        <f t="shared" si="1"/>
        <v/>
      </c>
      <c r="E173" s="66"/>
    </row>
    <row r="174" spans="1:5" hidden="1" x14ac:dyDescent="0.2">
      <c r="A174" s="68">
        <v>5420</v>
      </c>
      <c r="B174" s="66" t="s">
        <v>402</v>
      </c>
      <c r="C174" s="69">
        <v>0</v>
      </c>
      <c r="D174" s="70" t="str">
        <f t="shared" si="1"/>
        <v/>
      </c>
      <c r="E174" s="66"/>
    </row>
    <row r="175" spans="1:5" hidden="1" x14ac:dyDescent="0.2">
      <c r="A175" s="68">
        <v>5421</v>
      </c>
      <c r="B175" s="66" t="s">
        <v>403</v>
      </c>
      <c r="C175" s="69">
        <v>0</v>
      </c>
      <c r="D175" s="70" t="str">
        <f t="shared" si="1"/>
        <v/>
      </c>
      <c r="E175" s="66"/>
    </row>
    <row r="176" spans="1:5" hidden="1" x14ac:dyDescent="0.2">
      <c r="A176" s="68">
        <v>5422</v>
      </c>
      <c r="B176" s="66" t="s">
        <v>404</v>
      </c>
      <c r="C176" s="69">
        <v>0</v>
      </c>
      <c r="D176" s="70" t="str">
        <f t="shared" si="1"/>
        <v/>
      </c>
      <c r="E176" s="66"/>
    </row>
    <row r="177" spans="1:5" hidden="1" x14ac:dyDescent="0.2">
      <c r="A177" s="68">
        <v>5430</v>
      </c>
      <c r="B177" s="66" t="s">
        <v>405</v>
      </c>
      <c r="C177" s="69">
        <v>0</v>
      </c>
      <c r="D177" s="70" t="str">
        <f t="shared" si="1"/>
        <v/>
      </c>
      <c r="E177" s="66"/>
    </row>
    <row r="178" spans="1:5" hidden="1" x14ac:dyDescent="0.2">
      <c r="A178" s="68">
        <v>5431</v>
      </c>
      <c r="B178" s="66" t="s">
        <v>406</v>
      </c>
      <c r="C178" s="69">
        <v>0</v>
      </c>
      <c r="D178" s="70" t="str">
        <f t="shared" si="1"/>
        <v/>
      </c>
      <c r="E178" s="66"/>
    </row>
    <row r="179" spans="1:5" hidden="1" x14ac:dyDescent="0.2">
      <c r="A179" s="68">
        <v>5432</v>
      </c>
      <c r="B179" s="66" t="s">
        <v>407</v>
      </c>
      <c r="C179" s="69">
        <v>0</v>
      </c>
      <c r="D179" s="70" t="str">
        <f t="shared" si="1"/>
        <v/>
      </c>
      <c r="E179" s="66"/>
    </row>
    <row r="180" spans="1:5" hidden="1" x14ac:dyDescent="0.2">
      <c r="A180" s="68">
        <v>5440</v>
      </c>
      <c r="B180" s="66" t="s">
        <v>408</v>
      </c>
      <c r="C180" s="69">
        <v>0</v>
      </c>
      <c r="D180" s="70" t="str">
        <f t="shared" si="1"/>
        <v/>
      </c>
      <c r="E180" s="66"/>
    </row>
    <row r="181" spans="1:5" hidden="1" x14ac:dyDescent="0.2">
      <c r="A181" s="68">
        <v>5441</v>
      </c>
      <c r="B181" s="66" t="s">
        <v>408</v>
      </c>
      <c r="C181" s="69">
        <v>0</v>
      </c>
      <c r="D181" s="70" t="str">
        <f t="shared" si="1"/>
        <v/>
      </c>
      <c r="E181" s="66"/>
    </row>
    <row r="182" spans="1:5" hidden="1" x14ac:dyDescent="0.2">
      <c r="A182" s="68">
        <v>5450</v>
      </c>
      <c r="B182" s="66" t="s">
        <v>409</v>
      </c>
      <c r="C182" s="69">
        <v>0</v>
      </c>
      <c r="D182" s="70" t="str">
        <f t="shared" si="1"/>
        <v/>
      </c>
      <c r="E182" s="66"/>
    </row>
    <row r="183" spans="1:5" hidden="1" x14ac:dyDescent="0.2">
      <c r="A183" s="68">
        <v>5451</v>
      </c>
      <c r="B183" s="66" t="s">
        <v>410</v>
      </c>
      <c r="C183" s="69">
        <v>0</v>
      </c>
      <c r="D183" s="70" t="str">
        <f t="shared" si="1"/>
        <v/>
      </c>
      <c r="E183" s="66"/>
    </row>
    <row r="184" spans="1:5" hidden="1" x14ac:dyDescent="0.2">
      <c r="A184" s="68">
        <v>5452</v>
      </c>
      <c r="B184" s="66" t="s">
        <v>411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412</v>
      </c>
      <c r="C185" s="69">
        <f>+C186</f>
        <v>20405986.259999998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413</v>
      </c>
      <c r="C186" s="69">
        <f>SUM(C187:C194)</f>
        <v>20405986.259999998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416</v>
      </c>
      <c r="C189" s="69">
        <v>2728747.56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418</v>
      </c>
      <c r="C191" s="69">
        <v>17100387.41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420</v>
      </c>
      <c r="C193" s="69">
        <v>576851.29</v>
      </c>
      <c r="D193" s="70">
        <f t="shared" si="1"/>
        <v>1</v>
      </c>
      <c r="E193" s="66"/>
    </row>
    <row r="194" spans="1:5" hidden="1" x14ac:dyDescent="0.2">
      <c r="A194" s="68">
        <v>5518</v>
      </c>
      <c r="B194" s="66" t="s">
        <v>421</v>
      </c>
      <c r="C194" s="69">
        <v>0</v>
      </c>
      <c r="D194" s="70" t="str">
        <f t="shared" si="1"/>
        <v/>
      </c>
      <c r="E194" s="66"/>
    </row>
    <row r="195" spans="1:5" hidden="1" x14ac:dyDescent="0.2">
      <c r="A195" s="68">
        <v>5520</v>
      </c>
      <c r="B195" s="66" t="s">
        <v>422</v>
      </c>
      <c r="C195" s="69">
        <f>SUM(C196:C197)</f>
        <v>0</v>
      </c>
      <c r="D195" s="70" t="str">
        <f t="shared" si="1"/>
        <v/>
      </c>
      <c r="E195" s="66"/>
    </row>
    <row r="196" spans="1:5" hidden="1" x14ac:dyDescent="0.2">
      <c r="A196" s="68">
        <v>5521</v>
      </c>
      <c r="B196" s="66" t="s">
        <v>423</v>
      </c>
      <c r="C196" s="69">
        <v>0</v>
      </c>
      <c r="D196" s="70" t="str">
        <f t="shared" si="1"/>
        <v/>
      </c>
      <c r="E196" s="66"/>
    </row>
    <row r="197" spans="1:5" hidden="1" x14ac:dyDescent="0.2">
      <c r="A197" s="68">
        <v>5522</v>
      </c>
      <c r="B197" s="66" t="s">
        <v>424</v>
      </c>
      <c r="C197" s="69">
        <v>0</v>
      </c>
      <c r="D197" s="70" t="str">
        <f t="shared" si="1"/>
        <v/>
      </c>
      <c r="E197" s="66"/>
    </row>
    <row r="198" spans="1:5" hidden="1" x14ac:dyDescent="0.2">
      <c r="A198" s="68">
        <v>5530</v>
      </c>
      <c r="B198" s="66" t="s">
        <v>425</v>
      </c>
      <c r="C198" s="69">
        <f>SUM(C199:C203)</f>
        <v>0</v>
      </c>
      <c r="D198" s="70" t="str">
        <f t="shared" si="1"/>
        <v/>
      </c>
      <c r="E198" s="66"/>
    </row>
    <row r="199" spans="1:5" hidden="1" x14ac:dyDescent="0.2">
      <c r="A199" s="68">
        <v>5531</v>
      </c>
      <c r="B199" s="66" t="s">
        <v>426</v>
      </c>
      <c r="C199" s="69">
        <v>0</v>
      </c>
      <c r="D199" s="70" t="str">
        <f t="shared" si="1"/>
        <v/>
      </c>
      <c r="E199" s="66"/>
    </row>
    <row r="200" spans="1:5" hidden="1" x14ac:dyDescent="0.2">
      <c r="A200" s="68">
        <v>5532</v>
      </c>
      <c r="B200" s="66" t="s">
        <v>427</v>
      </c>
      <c r="C200" s="69">
        <v>0</v>
      </c>
      <c r="D200" s="70" t="str">
        <f t="shared" si="1"/>
        <v/>
      </c>
      <c r="E200" s="66"/>
    </row>
    <row r="201" spans="1:5" hidden="1" x14ac:dyDescent="0.2">
      <c r="A201" s="68">
        <v>5533</v>
      </c>
      <c r="B201" s="66" t="s">
        <v>428</v>
      </c>
      <c r="C201" s="69">
        <v>0</v>
      </c>
      <c r="D201" s="70" t="str">
        <f t="shared" si="1"/>
        <v/>
      </c>
      <c r="E201" s="66"/>
    </row>
    <row r="202" spans="1:5" hidden="1" x14ac:dyDescent="0.2">
      <c r="A202" s="68">
        <v>5534</v>
      </c>
      <c r="B202" s="66" t="s">
        <v>429</v>
      </c>
      <c r="C202" s="69">
        <v>0</v>
      </c>
      <c r="D202" s="70" t="str">
        <f t="shared" si="1"/>
        <v/>
      </c>
      <c r="E202" s="66"/>
    </row>
    <row r="203" spans="1:5" hidden="1" x14ac:dyDescent="0.2">
      <c r="A203" s="68">
        <v>5535</v>
      </c>
      <c r="B203" s="66" t="s">
        <v>430</v>
      </c>
      <c r="C203" s="69">
        <v>0</v>
      </c>
      <c r="D203" s="70" t="str">
        <f t="shared" si="1"/>
        <v/>
      </c>
      <c r="E203" s="66"/>
    </row>
    <row r="204" spans="1:5" hidden="1" x14ac:dyDescent="0.2">
      <c r="A204" s="68">
        <v>5590</v>
      </c>
      <c r="B204" s="66" t="s">
        <v>431</v>
      </c>
      <c r="C204" s="69">
        <f>SUM(C205:C213)</f>
        <v>0</v>
      </c>
      <c r="D204" s="70" t="str">
        <f t="shared" si="1"/>
        <v/>
      </c>
      <c r="E204" s="66"/>
    </row>
    <row r="205" spans="1:5" hidden="1" x14ac:dyDescent="0.2">
      <c r="A205" s="68">
        <v>5591</v>
      </c>
      <c r="B205" s="66" t="s">
        <v>432</v>
      </c>
      <c r="C205" s="69">
        <v>0</v>
      </c>
      <c r="D205" s="70" t="str">
        <f t="shared" si="1"/>
        <v/>
      </c>
      <c r="E205" s="66"/>
    </row>
    <row r="206" spans="1:5" hidden="1" x14ac:dyDescent="0.2">
      <c r="A206" s="68">
        <v>5592</v>
      </c>
      <c r="B206" s="66" t="s">
        <v>433</v>
      </c>
      <c r="C206" s="69">
        <v>0</v>
      </c>
      <c r="D206" s="70" t="str">
        <f t="shared" si="1"/>
        <v/>
      </c>
      <c r="E206" s="66"/>
    </row>
    <row r="207" spans="1:5" hidden="1" x14ac:dyDescent="0.2">
      <c r="A207" s="68">
        <v>5593</v>
      </c>
      <c r="B207" s="66" t="s">
        <v>434</v>
      </c>
      <c r="C207" s="69">
        <v>0</v>
      </c>
      <c r="D207" s="70" t="str">
        <f t="shared" si="1"/>
        <v/>
      </c>
      <c r="E207" s="66"/>
    </row>
    <row r="208" spans="1:5" hidden="1" x14ac:dyDescent="0.2">
      <c r="A208" s="68">
        <v>5594</v>
      </c>
      <c r="B208" s="66" t="s">
        <v>435</v>
      </c>
      <c r="C208" s="69">
        <v>0</v>
      </c>
      <c r="D208" s="70" t="str">
        <f t="shared" si="1"/>
        <v/>
      </c>
      <c r="E208" s="66"/>
    </row>
    <row r="209" spans="1:5" hidden="1" x14ac:dyDescent="0.2">
      <c r="A209" s="68">
        <v>5595</v>
      </c>
      <c r="B209" s="66" t="s">
        <v>436</v>
      </c>
      <c r="C209" s="69">
        <v>0</v>
      </c>
      <c r="D209" s="70" t="str">
        <f t="shared" si="1"/>
        <v/>
      </c>
      <c r="E209" s="66"/>
    </row>
    <row r="210" spans="1:5" hidden="1" x14ac:dyDescent="0.2">
      <c r="A210" s="68">
        <v>5596</v>
      </c>
      <c r="B210" s="66" t="s">
        <v>327</v>
      </c>
      <c r="C210" s="69">
        <v>0</v>
      </c>
      <c r="D210" s="70" t="str">
        <f t="shared" si="1"/>
        <v/>
      </c>
      <c r="E210" s="66"/>
    </row>
    <row r="211" spans="1:5" hidden="1" x14ac:dyDescent="0.2">
      <c r="A211" s="68">
        <v>5597</v>
      </c>
      <c r="B211" s="66" t="s">
        <v>437</v>
      </c>
      <c r="C211" s="69">
        <v>0</v>
      </c>
      <c r="D211" s="70" t="str">
        <f t="shared" si="1"/>
        <v/>
      </c>
      <c r="E211" s="66"/>
    </row>
    <row r="212" spans="1:5" hidden="1" x14ac:dyDescent="0.2">
      <c r="A212" s="68">
        <v>5598</v>
      </c>
      <c r="B212" s="66" t="s">
        <v>438</v>
      </c>
      <c r="C212" s="69">
        <v>0</v>
      </c>
      <c r="D212" s="70" t="str">
        <f t="shared" si="1"/>
        <v/>
      </c>
      <c r="E212" s="66"/>
    </row>
    <row r="213" spans="1:5" hidden="1" x14ac:dyDescent="0.2">
      <c r="A213" s="68">
        <v>5599</v>
      </c>
      <c r="B213" s="66" t="s">
        <v>439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440</v>
      </c>
      <c r="C214" s="69">
        <f>+C215</f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441</v>
      </c>
      <c r="C215" s="69">
        <f>+C216</f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C9" activeCellId="2" sqref="C15 C14 C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2" t="str">
        <f>ESF!A1</f>
        <v>Patronato de Explora</v>
      </c>
      <c r="B1" s="162"/>
      <c r="C1" s="162"/>
      <c r="D1" s="45" t="s">
        <v>0</v>
      </c>
      <c r="E1" s="46">
        <f>'Notas a los Edos Financieros'!D1</f>
        <v>2023</v>
      </c>
    </row>
    <row r="2" spans="1:5" ht="18.95" customHeight="1" x14ac:dyDescent="0.2">
      <c r="A2" s="162" t="s">
        <v>448</v>
      </c>
      <c r="B2" s="162"/>
      <c r="C2" s="16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2" t="str">
        <f>ESF!A3</f>
        <v>Correspondiente del 01 de Enero al 31 de Diciembre del 2023</v>
      </c>
      <c r="B3" s="162"/>
      <c r="C3" s="162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42480346.960000001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32390930.359999999</v>
      </c>
    </row>
    <row r="15" spans="1:5" x14ac:dyDescent="0.2">
      <c r="A15" s="51">
        <v>3220</v>
      </c>
      <c r="B15" s="47" t="s">
        <v>455</v>
      </c>
      <c r="C15" s="52">
        <v>149211111.91999999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topLeftCell="A36" workbookViewId="0">
      <selection activeCell="B123" sqref="B12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>Patronato de Explora</v>
      </c>
      <c r="B1" s="162"/>
      <c r="C1" s="16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2" t="s">
        <v>471</v>
      </c>
      <c r="B2" s="162"/>
      <c r="C2" s="16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2" t="str">
        <f>ESF!A3</f>
        <v>Correspondiente del 01 de Enero al 31 de Diciembre del 2023</v>
      </c>
      <c r="B3" s="162"/>
      <c r="C3" s="162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116155.5</v>
      </c>
      <c r="D8" s="52">
        <v>105020</v>
      </c>
    </row>
    <row r="9" spans="1:5" x14ac:dyDescent="0.2">
      <c r="A9" s="51">
        <v>1112</v>
      </c>
      <c r="B9" s="47" t="s">
        <v>475</v>
      </c>
      <c r="C9" s="52">
        <v>33037920.77</v>
      </c>
      <c r="D9" s="52">
        <v>16767450.460000001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120">
        <f>SUM(C8:C14)</f>
        <v>33154076.27</v>
      </c>
      <c r="D15" s="120">
        <f>SUM(D8:D14)</f>
        <v>16872470.460000001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20">
        <f>SUM(C21:C27)</f>
        <v>126488894.92</v>
      </c>
      <c r="D20" s="120">
        <f>SUM(D21:D27)</f>
        <v>3178416.93</v>
      </c>
    </row>
    <row r="21" spans="1:4" x14ac:dyDescent="0.2">
      <c r="A21" s="51">
        <v>1231</v>
      </c>
      <c r="B21" s="47" t="s">
        <v>121</v>
      </c>
      <c r="C21" s="52">
        <v>426412.5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122614948.56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3447533.86</v>
      </c>
      <c r="D26" s="52">
        <v>3178416.93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20">
        <f>SUM(C29:C36)</f>
        <v>103634661.35000001</v>
      </c>
      <c r="D28" s="120">
        <f>SUM(D29:D36)</f>
        <v>2506088.7800000003</v>
      </c>
    </row>
    <row r="29" spans="1:4" x14ac:dyDescent="0.2">
      <c r="A29" s="51">
        <v>1241</v>
      </c>
      <c r="B29" s="47" t="s">
        <v>129</v>
      </c>
      <c r="C29" s="52">
        <v>16822540.760000002</v>
      </c>
      <c r="D29" s="52">
        <v>2390005.9900000002</v>
      </c>
    </row>
    <row r="30" spans="1:4" x14ac:dyDescent="0.2">
      <c r="A30" s="51">
        <v>1242</v>
      </c>
      <c r="B30" s="47" t="s">
        <v>130</v>
      </c>
      <c r="C30" s="52">
        <v>86067423.640000001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438725.79</v>
      </c>
      <c r="D32" s="52">
        <v>92239.65</v>
      </c>
    </row>
    <row r="33" spans="1:6" x14ac:dyDescent="0.2">
      <c r="A33" s="51">
        <v>1245</v>
      </c>
      <c r="B33" s="47" t="s">
        <v>133</v>
      </c>
      <c r="C33" s="52">
        <v>75369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230602.16</v>
      </c>
      <c r="D34" s="52">
        <v>23843.14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20">
        <f>SUM(C38:C42)</f>
        <v>4374545.8899999997</v>
      </c>
      <c r="D37" s="120">
        <f>SUM(D38:D42)</f>
        <v>0</v>
      </c>
    </row>
    <row r="38" spans="1:6" x14ac:dyDescent="0.2">
      <c r="A38" s="51">
        <v>1251</v>
      </c>
      <c r="B38" s="47" t="s">
        <v>141</v>
      </c>
      <c r="C38" s="52">
        <v>3419419.48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87767.07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867359.34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2" t="s">
        <v>483</v>
      </c>
      <c r="C43" s="120">
        <f>+C20+C28+C37</f>
        <v>234498102.16</v>
      </c>
      <c r="D43" s="120">
        <f>+D20+D28+D37</f>
        <v>5684505.7100000009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20">
        <v>32390930.359999999</v>
      </c>
      <c r="D47" s="120">
        <v>-25510675.489999998</v>
      </c>
      <c r="E47" s="139"/>
      <c r="F47"/>
    </row>
    <row r="48" spans="1:6" ht="9.9499999999999993" customHeight="1" x14ac:dyDescent="0.25">
      <c r="A48" s="51"/>
      <c r="B48" s="132" t="s">
        <v>486</v>
      </c>
      <c r="C48" s="120">
        <f>+C49+C61+C89+C92</f>
        <v>21189620.459999997</v>
      </c>
      <c r="D48" s="120">
        <f>+D49+D61+D89+D92</f>
        <v>21723974.609999999</v>
      </c>
      <c r="E48" s="140"/>
      <c r="F48"/>
    </row>
    <row r="49" spans="1:6" ht="9.9499999999999993" hidden="1" customHeight="1" x14ac:dyDescent="0.25">
      <c r="A49" s="58">
        <v>5400</v>
      </c>
      <c r="B49" s="59" t="s">
        <v>398</v>
      </c>
      <c r="C49" s="120">
        <f>SUM(C50:C60)</f>
        <v>0</v>
      </c>
      <c r="D49" s="120">
        <f>SUM(D50:D60)</f>
        <v>0</v>
      </c>
      <c r="F49"/>
    </row>
    <row r="50" spans="1:6" ht="9.9499999999999993" hidden="1" customHeight="1" x14ac:dyDescent="0.25">
      <c r="A50" s="51">
        <v>5410</v>
      </c>
      <c r="B50" s="47" t="s">
        <v>487</v>
      </c>
      <c r="C50" s="52">
        <v>0</v>
      </c>
      <c r="D50" s="52">
        <v>0</v>
      </c>
      <c r="F50"/>
    </row>
    <row r="51" spans="1:6" ht="9.9499999999999993" hidden="1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hidden="1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hidden="1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hidden="1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hidden="1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hidden="1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hidden="1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hidden="1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hidden="1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hidden="1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20">
        <f>+C62+C71+C74+C80</f>
        <v>20405986.259999998</v>
      </c>
      <c r="D61" s="120">
        <f>+D62+D71+D74+D80</f>
        <v>21082066.960000001</v>
      </c>
      <c r="F61"/>
    </row>
    <row r="62" spans="1:6" ht="9.9499999999999993" customHeight="1" x14ac:dyDescent="0.25">
      <c r="A62" s="58">
        <v>5510</v>
      </c>
      <c r="B62" s="59" t="s">
        <v>413</v>
      </c>
      <c r="C62" s="120">
        <f>SUM(C63:C70)</f>
        <v>20405986.259999998</v>
      </c>
      <c r="D62" s="120">
        <f>SUM(D63:D70)</f>
        <v>21082066.960000001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2728747.56</v>
      </c>
      <c r="D65" s="52">
        <v>1201859.76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17100387.41</v>
      </c>
      <c r="D67" s="52">
        <v>19270711.16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576851.29</v>
      </c>
      <c r="D69" s="52">
        <v>609496.04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hidden="1" customHeight="1" x14ac:dyDescent="0.25">
      <c r="A71" s="58">
        <v>5520</v>
      </c>
      <c r="B71" s="59" t="s">
        <v>422</v>
      </c>
      <c r="C71" s="120">
        <v>0</v>
      </c>
      <c r="D71" s="120">
        <v>0</v>
      </c>
      <c r="F71"/>
    </row>
    <row r="72" spans="1:6" ht="9.9499999999999993" hidden="1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hidden="1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hidden="1" customHeight="1" x14ac:dyDescent="0.25">
      <c r="A74" s="58">
        <v>5530</v>
      </c>
      <c r="B74" s="59" t="s">
        <v>425</v>
      </c>
      <c r="C74" s="120">
        <v>0</v>
      </c>
      <c r="D74" s="120">
        <v>0</v>
      </c>
      <c r="F74"/>
    </row>
    <row r="75" spans="1:6" ht="9.9499999999999993" hidden="1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hidden="1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hidden="1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hidden="1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hidden="1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hidden="1" customHeight="1" x14ac:dyDescent="0.25">
      <c r="A80" s="58">
        <v>5590</v>
      </c>
      <c r="B80" s="59" t="s">
        <v>431</v>
      </c>
      <c r="C80" s="120">
        <v>0</v>
      </c>
      <c r="D80" s="120">
        <v>0</v>
      </c>
      <c r="F80"/>
    </row>
    <row r="81" spans="1:6" ht="9.9499999999999993" hidden="1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hidden="1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hidden="1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hidden="1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hidden="1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hidden="1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hidden="1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hidden="1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hidden="1" customHeight="1" x14ac:dyDescent="0.25">
      <c r="A89" s="58">
        <v>5600</v>
      </c>
      <c r="B89" s="59" t="s">
        <v>440</v>
      </c>
      <c r="C89" s="120">
        <v>0</v>
      </c>
      <c r="D89" s="120">
        <v>0</v>
      </c>
      <c r="F89"/>
    </row>
    <row r="90" spans="1:6" ht="9.9499999999999993" hidden="1" customHeight="1" x14ac:dyDescent="0.25">
      <c r="A90" s="58">
        <v>5610</v>
      </c>
      <c r="B90" s="59" t="s">
        <v>441</v>
      </c>
      <c r="C90" s="120">
        <v>0</v>
      </c>
      <c r="D90" s="120">
        <v>0</v>
      </c>
      <c r="F90"/>
    </row>
    <row r="91" spans="1:6" ht="9.9499999999999993" hidden="1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20">
        <f>SUM(C93:C97)</f>
        <v>783634.20000000007</v>
      </c>
      <c r="D92" s="120">
        <f>SUM(D93:D97)</f>
        <v>641907.65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667591.29</v>
      </c>
      <c r="D93" s="52">
        <v>510678.56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116042.91</v>
      </c>
      <c r="D95" s="52">
        <v>131229.09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20">
        <f>+C121+C99</f>
        <v>3312587.87</v>
      </c>
      <c r="D98" s="120">
        <f>+D121+D99</f>
        <v>1460290.27</v>
      </c>
      <c r="F98"/>
    </row>
    <row r="99" spans="1:6" ht="9.9499999999999993" customHeight="1" x14ac:dyDescent="0.2">
      <c r="A99" s="58">
        <v>4300</v>
      </c>
      <c r="B99" s="141" t="s">
        <v>42</v>
      </c>
      <c r="C99" s="52">
        <f>+C100+C103+C109+C111+C113</f>
        <v>3312587.87</v>
      </c>
      <c r="D99" s="52">
        <f>+D100+D103+D109+D111+D113</f>
        <v>1307170.27</v>
      </c>
    </row>
    <row r="100" spans="1:6" ht="9.9499999999999993" customHeight="1" x14ac:dyDescent="0.2">
      <c r="A100" s="58">
        <v>4310</v>
      </c>
      <c r="B100" s="141" t="s">
        <v>312</v>
      </c>
      <c r="C100" s="120">
        <f>+C101+C102</f>
        <v>2205152.4300000002</v>
      </c>
      <c r="D100" s="120">
        <f>+D101+D102</f>
        <v>889946.02</v>
      </c>
    </row>
    <row r="101" spans="1:6" ht="9.9499999999999993" customHeight="1" x14ac:dyDescent="0.2">
      <c r="A101" s="51">
        <v>4311</v>
      </c>
      <c r="B101" s="142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52">
        <v>2205152.4300000002</v>
      </c>
      <c r="D102" s="52">
        <v>889946.02</v>
      </c>
    </row>
    <row r="103" spans="1:6" ht="9.9499999999999993" customHeight="1" x14ac:dyDescent="0.2">
      <c r="A103" s="58">
        <v>4320</v>
      </c>
      <c r="B103" s="141" t="s">
        <v>315</v>
      </c>
      <c r="C103" s="120">
        <f>SUM(C104:C108)</f>
        <v>0</v>
      </c>
      <c r="D103" s="120">
        <f>SUM(D104:D108)</f>
        <v>0</v>
      </c>
    </row>
    <row r="104" spans="1:6" ht="9.9499999999999993" customHeight="1" x14ac:dyDescent="0.2">
      <c r="A104" s="51">
        <v>4321</v>
      </c>
      <c r="B104" s="142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20">
        <f>+C110</f>
        <v>0</v>
      </c>
      <c r="D109" s="120">
        <f>+D110</f>
        <v>0</v>
      </c>
    </row>
    <row r="110" spans="1:6" ht="9.9499999999999993" customHeight="1" x14ac:dyDescent="0.2">
      <c r="A110" s="51">
        <v>4331</v>
      </c>
      <c r="B110" s="142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20">
        <f>+C112</f>
        <v>0</v>
      </c>
      <c r="D111" s="120">
        <f>+D112</f>
        <v>0</v>
      </c>
    </row>
    <row r="112" spans="1:6" ht="9.9499999999999993" customHeight="1" x14ac:dyDescent="0.2">
      <c r="A112" s="51">
        <v>4341</v>
      </c>
      <c r="B112" s="142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20">
        <f>SUM(C114:C120)</f>
        <v>1107435.44</v>
      </c>
      <c r="D113" s="120">
        <f>SUM(D114:D120)</f>
        <v>417224.25</v>
      </c>
    </row>
    <row r="114" spans="1:6" ht="9.9499999999999993" customHeight="1" x14ac:dyDescent="0.2">
      <c r="A114" s="51">
        <v>4392</v>
      </c>
      <c r="B114" s="142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52">
        <v>1107435.44</v>
      </c>
      <c r="D115" s="52">
        <v>320423.94</v>
      </c>
    </row>
    <row r="116" spans="1:6" ht="9.9499999999999993" customHeight="1" x14ac:dyDescent="0.2">
      <c r="A116" s="51">
        <v>4394</v>
      </c>
      <c r="B116" s="142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52">
        <v>0</v>
      </c>
      <c r="D120" s="52">
        <v>96800.31</v>
      </c>
    </row>
    <row r="121" spans="1:6" ht="9.9499999999999993" customHeight="1" x14ac:dyDescent="0.25">
      <c r="A121" s="58">
        <v>1120</v>
      </c>
      <c r="B121" s="133" t="s">
        <v>500</v>
      </c>
      <c r="C121" s="120">
        <f>SUM(C122:C130)</f>
        <v>0</v>
      </c>
      <c r="D121" s="120">
        <f>SUM(D122:D130)</f>
        <v>153120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52">
        <v>0</v>
      </c>
      <c r="D128" s="52">
        <v>153120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f>+C132</f>
        <v>4183260.73</v>
      </c>
      <c r="D131" s="120">
        <f>+D132</f>
        <v>5328812.1900000004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4183260.73</v>
      </c>
      <c r="D132" s="52">
        <v>5328812.1900000004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C47+C48-C98+C131</f>
        <v>54451223.679999992</v>
      </c>
      <c r="D133" s="120">
        <f>D47+D48-D98+D131</f>
        <v>81821.0400000019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c865bf4-0f22-4e4d-b041-7b0c1657e5a8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cp:lastPrinted>2023-04-18T19:16:34Z</cp:lastPrinted>
  <dcterms:created xsi:type="dcterms:W3CDTF">2012-12-11T20:36:24Z</dcterms:created>
  <dcterms:modified xsi:type="dcterms:W3CDTF">2024-01-18T20:55:24Z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